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65" windowWidth="7680" windowHeight="8280" activeTab="0"/>
  </bookViews>
  <sheets>
    <sheet name="List1" sheetId="1" r:id="rId1"/>
  </sheets>
  <definedNames>
    <definedName name="_xlnm.Print_Area" localSheetId="0">'List1'!$B$2:$P$19</definedName>
  </definedNames>
  <calcPr fullCalcOnLoad="1"/>
</workbook>
</file>

<file path=xl/sharedStrings.xml><?xml version="1.0" encoding="utf-8"?>
<sst xmlns="http://schemas.openxmlformats.org/spreadsheetml/2006/main" count="57" uniqueCount="37">
  <si>
    <t>nebytový</t>
  </si>
  <si>
    <t>Polyfunkční dům - Rokycany, Sladovnická ul. - II.etapa</t>
  </si>
  <si>
    <t>NB1</t>
  </si>
  <si>
    <t>NB2</t>
  </si>
  <si>
    <t>BJ9</t>
  </si>
  <si>
    <t>BJ10</t>
  </si>
  <si>
    <t>BJ11</t>
  </si>
  <si>
    <t>BJ12</t>
  </si>
  <si>
    <t>garáž</t>
  </si>
  <si>
    <t>Výměra prostoru [m2 ]</t>
  </si>
  <si>
    <t>Výměra sklepa [m2 ]</t>
  </si>
  <si>
    <t>Výměra balkonu [m2 ]</t>
  </si>
  <si>
    <t>NB3</t>
  </si>
  <si>
    <t>NB4</t>
  </si>
  <si>
    <t>NB5</t>
  </si>
  <si>
    <t>BJ6</t>
  </si>
  <si>
    <t>BJ7</t>
  </si>
  <si>
    <t>BJ8</t>
  </si>
  <si>
    <t>NB-G13</t>
  </si>
  <si>
    <t>NB-G14</t>
  </si>
  <si>
    <t>NB-G15</t>
  </si>
  <si>
    <t>Výměra celkem [m2 ]</t>
  </si>
  <si>
    <t>Typ prostoru</t>
  </si>
  <si>
    <t>Označení prostoru</t>
  </si>
  <si>
    <t>Podlaží</t>
  </si>
  <si>
    <t>Cena Kč         (bez DPH )</t>
  </si>
  <si>
    <t>Sazba DPH</t>
  </si>
  <si>
    <t>byt 2+kk</t>
  </si>
  <si>
    <t>byt 1+kk</t>
  </si>
  <si>
    <t>byt 3+kk</t>
  </si>
  <si>
    <t>prodáno</t>
  </si>
  <si>
    <t>Cena Kč          (včetně DPH )</t>
  </si>
  <si>
    <t>Cena Kč / [m2 ]     ( bez DPH )</t>
  </si>
  <si>
    <t>Cena Kč / [m2 ]      ( s DPH )</t>
  </si>
  <si>
    <t>Cena Kč/ [m2] balkon     (bez DPH )</t>
  </si>
  <si>
    <t>Cena Kč / [m2 ] balkon           (s DPH )</t>
  </si>
  <si>
    <t>číslo sklepa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</si>
</sst>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2" fontId="6" fillId="32" borderId="16" xfId="0" applyNumberFormat="1" applyFont="1" applyFill="1" applyBorder="1" applyAlignment="1">
      <alignment horizontal="right" wrapText="1"/>
    </xf>
    <xf numFmtId="0" fontId="6" fillId="32" borderId="16" xfId="0" applyFont="1" applyFill="1" applyBorder="1" applyAlignment="1">
      <alignment horizontal="right" wrapText="1"/>
    </xf>
    <xf numFmtId="9" fontId="7" fillId="32" borderId="16" xfId="0" applyNumberFormat="1" applyFont="1" applyFill="1" applyBorder="1" applyAlignment="1">
      <alignment horizontal="right" wrapText="1"/>
    </xf>
    <xf numFmtId="42" fontId="6" fillId="32" borderId="16" xfId="0" applyNumberFormat="1" applyFont="1" applyFill="1" applyBorder="1" applyAlignment="1">
      <alignment horizontal="right" wrapText="1"/>
    </xf>
    <xf numFmtId="0" fontId="6" fillId="32" borderId="17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2" fontId="6" fillId="32" borderId="19" xfId="0" applyNumberFormat="1" applyFont="1" applyFill="1" applyBorder="1" applyAlignment="1">
      <alignment horizontal="right" wrapText="1"/>
    </xf>
    <xf numFmtId="0" fontId="6" fillId="32" borderId="19" xfId="0" applyFont="1" applyFill="1" applyBorder="1" applyAlignment="1">
      <alignment horizontal="right" wrapText="1"/>
    </xf>
    <xf numFmtId="2" fontId="6" fillId="32" borderId="20" xfId="0" applyNumberFormat="1" applyFont="1" applyFill="1" applyBorder="1" applyAlignment="1">
      <alignment horizontal="right" wrapText="1"/>
    </xf>
    <xf numFmtId="9" fontId="7" fillId="32" borderId="20" xfId="0" applyNumberFormat="1" applyFont="1" applyFill="1" applyBorder="1" applyAlignment="1">
      <alignment horizontal="right" wrapText="1"/>
    </xf>
    <xf numFmtId="42" fontId="6" fillId="32" borderId="20" xfId="0" applyNumberFormat="1" applyFont="1" applyFill="1" applyBorder="1" applyAlignment="1">
      <alignment horizontal="right" wrapText="1"/>
    </xf>
    <xf numFmtId="0" fontId="6" fillId="32" borderId="21" xfId="0" applyFont="1" applyFill="1" applyBorder="1" applyAlignment="1">
      <alignment horizontal="center" wrapText="1"/>
    </xf>
    <xf numFmtId="0" fontId="6" fillId="32" borderId="22" xfId="0" applyFont="1" applyFill="1" applyBorder="1" applyAlignment="1">
      <alignment horizontal="center" wrapText="1"/>
    </xf>
    <xf numFmtId="2" fontId="6" fillId="32" borderId="23" xfId="0" applyNumberFormat="1" applyFont="1" applyFill="1" applyBorder="1" applyAlignment="1">
      <alignment horizontal="right" wrapText="1"/>
    </xf>
    <xf numFmtId="0" fontId="6" fillId="32" borderId="23" xfId="0" applyFont="1" applyFill="1" applyBorder="1" applyAlignment="1">
      <alignment horizontal="right" wrapText="1"/>
    </xf>
    <xf numFmtId="9" fontId="7" fillId="32" borderId="23" xfId="0" applyNumberFormat="1" applyFont="1" applyFill="1" applyBorder="1" applyAlignment="1">
      <alignment horizontal="right" wrapText="1"/>
    </xf>
    <xf numFmtId="42" fontId="6" fillId="32" borderId="23" xfId="0" applyNumberFormat="1" applyFont="1" applyFill="1" applyBorder="1" applyAlignment="1">
      <alignment horizontal="right" wrapText="1"/>
    </xf>
    <xf numFmtId="0" fontId="6" fillId="32" borderId="24" xfId="0" applyFont="1" applyFill="1" applyBorder="1" applyAlignment="1">
      <alignment horizontal="center" wrapText="1"/>
    </xf>
    <xf numFmtId="0" fontId="6" fillId="32" borderId="25" xfId="0" applyFont="1" applyFill="1" applyBorder="1" applyAlignment="1">
      <alignment horizontal="center" wrapText="1"/>
    </xf>
    <xf numFmtId="0" fontId="6" fillId="32" borderId="20" xfId="0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164" fontId="11" fillId="32" borderId="20" xfId="0" applyNumberFormat="1" applyFont="1" applyFill="1" applyBorder="1" applyAlignment="1">
      <alignment horizontal="right" wrapText="1" indent="1"/>
    </xf>
    <xf numFmtId="164" fontId="11" fillId="32" borderId="27" xfId="0" applyNumberFormat="1" applyFont="1" applyFill="1" applyBorder="1" applyAlignment="1">
      <alignment horizontal="right" wrapText="1" indent="1"/>
    </xf>
    <xf numFmtId="164" fontId="11" fillId="32" borderId="23" xfId="0" applyNumberFormat="1" applyFont="1" applyFill="1" applyBorder="1" applyAlignment="1">
      <alignment horizontal="right" wrapText="1" indent="1"/>
    </xf>
    <xf numFmtId="164" fontId="11" fillId="32" borderId="28" xfId="0" applyNumberFormat="1" applyFont="1" applyFill="1" applyBorder="1" applyAlignment="1">
      <alignment horizontal="right" wrapText="1" indent="1"/>
    </xf>
    <xf numFmtId="164" fontId="8" fillId="32" borderId="29" xfId="0" applyNumberFormat="1" applyFont="1" applyFill="1" applyBorder="1" applyAlignment="1">
      <alignment horizontal="right" wrapText="1" indent="1"/>
    </xf>
    <xf numFmtId="164" fontId="8" fillId="32" borderId="27" xfId="0" applyNumberFormat="1" applyFont="1" applyFill="1" applyBorder="1" applyAlignment="1">
      <alignment horizontal="right" wrapText="1" indent="1"/>
    </xf>
    <xf numFmtId="2" fontId="6" fillId="32" borderId="30" xfId="0" applyNumberFormat="1" applyFont="1" applyFill="1" applyBorder="1" applyAlignment="1">
      <alignment horizontal="right" wrapText="1"/>
    </xf>
    <xf numFmtId="9" fontId="7" fillId="32" borderId="30" xfId="0" applyNumberFormat="1" applyFont="1" applyFill="1" applyBorder="1" applyAlignment="1">
      <alignment horizontal="right" wrapText="1"/>
    </xf>
    <xf numFmtId="42" fontId="6" fillId="32" borderId="30" xfId="0" applyNumberFormat="1" applyFont="1" applyFill="1" applyBorder="1" applyAlignment="1">
      <alignment horizontal="right" wrapText="1"/>
    </xf>
    <xf numFmtId="164" fontId="11" fillId="32" borderId="31" xfId="0" applyNumberFormat="1" applyFont="1" applyFill="1" applyBorder="1" applyAlignment="1">
      <alignment horizontal="right" wrapText="1" indent="1"/>
    </xf>
    <xf numFmtId="164" fontId="6" fillId="32" borderId="20" xfId="0" applyNumberFormat="1" applyFont="1" applyFill="1" applyBorder="1" applyAlignment="1">
      <alignment horizontal="right" wrapText="1" indent="1"/>
    </xf>
    <xf numFmtId="164" fontId="6" fillId="32" borderId="19" xfId="0" applyNumberFormat="1" applyFont="1" applyFill="1" applyBorder="1" applyAlignment="1">
      <alignment horizontal="right" wrapText="1" indent="1"/>
    </xf>
    <xf numFmtId="164" fontId="6" fillId="32" borderId="23" xfId="0" applyNumberFormat="1" applyFont="1" applyFill="1" applyBorder="1" applyAlignment="1">
      <alignment horizontal="right" wrapText="1" indent="1"/>
    </xf>
    <xf numFmtId="164" fontId="6" fillId="32" borderId="30" xfId="0" applyNumberFormat="1" applyFont="1" applyFill="1" applyBorder="1" applyAlignment="1">
      <alignment horizontal="right" wrapText="1" indent="1"/>
    </xf>
    <xf numFmtId="0" fontId="5" fillId="32" borderId="32" xfId="0" applyFont="1" applyFill="1" applyBorder="1" applyAlignment="1">
      <alignment horizontal="center" wrapText="1"/>
    </xf>
    <xf numFmtId="0" fontId="5" fillId="32" borderId="33" xfId="0" applyFont="1" applyFill="1" applyBorder="1" applyAlignment="1">
      <alignment horizontal="center" wrapText="1"/>
    </xf>
    <xf numFmtId="0" fontId="5" fillId="32" borderId="34" xfId="0" applyFont="1" applyFill="1" applyBorder="1" applyAlignment="1">
      <alignment horizontal="center" wrapText="1"/>
    </xf>
    <xf numFmtId="0" fontId="5" fillId="32" borderId="35" xfId="0" applyFont="1" applyFill="1" applyBorder="1" applyAlignment="1">
      <alignment horizontal="center" wrapText="1"/>
    </xf>
    <xf numFmtId="164" fontId="13" fillId="32" borderId="16" xfId="0" applyNumberFormat="1" applyFont="1" applyFill="1" applyBorder="1" applyAlignment="1">
      <alignment horizontal="right" wrapText="1" indent="1"/>
    </xf>
    <xf numFmtId="164" fontId="13" fillId="32" borderId="20" xfId="0" applyNumberFormat="1" applyFont="1" applyFill="1" applyBorder="1" applyAlignment="1">
      <alignment horizontal="right" wrapText="1" indent="1"/>
    </xf>
    <xf numFmtId="164" fontId="13" fillId="32" borderId="19" xfId="0" applyNumberFormat="1" applyFont="1" applyFill="1" applyBorder="1" applyAlignment="1">
      <alignment horizontal="right" wrapText="1" indent="1"/>
    </xf>
    <xf numFmtId="42" fontId="13" fillId="32" borderId="20" xfId="0" applyNumberFormat="1" applyFont="1" applyFill="1" applyBorder="1" applyAlignment="1">
      <alignment horizontal="right" wrapText="1"/>
    </xf>
    <xf numFmtId="164" fontId="14" fillId="32" borderId="20" xfId="0" applyNumberFormat="1" applyFont="1" applyFill="1" applyBorder="1" applyAlignment="1">
      <alignment horizontal="right" wrapText="1" indent="1"/>
    </xf>
    <xf numFmtId="164" fontId="14" fillId="32" borderId="16" xfId="0" applyNumberFormat="1" applyFont="1" applyFill="1" applyBorder="1" applyAlignment="1">
      <alignment horizontal="right" wrapText="1" indent="1"/>
    </xf>
    <xf numFmtId="164" fontId="11" fillId="32" borderId="30" xfId="0" applyNumberFormat="1" applyFont="1" applyFill="1" applyBorder="1" applyAlignment="1">
      <alignment horizontal="right" wrapText="1" indent="1"/>
    </xf>
    <xf numFmtId="164" fontId="14" fillId="32" borderId="19" xfId="0" applyNumberFormat="1" applyFont="1" applyFill="1" applyBorder="1" applyAlignment="1">
      <alignment horizontal="right" wrapText="1" indent="1"/>
    </xf>
    <xf numFmtId="1" fontId="6" fillId="32" borderId="16" xfId="0" applyNumberFormat="1" applyFont="1" applyFill="1" applyBorder="1" applyAlignment="1">
      <alignment horizontal="center" wrapText="1"/>
    </xf>
    <xf numFmtId="1" fontId="6" fillId="32" borderId="20" xfId="0" applyNumberFormat="1" applyFont="1" applyFill="1" applyBorder="1" applyAlignment="1">
      <alignment horizontal="center" wrapText="1"/>
    </xf>
    <xf numFmtId="1" fontId="6" fillId="32" borderId="2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W16" sqref="W16"/>
    </sheetView>
  </sheetViews>
  <sheetFormatPr defaultColWidth="9.140625" defaultRowHeight="15"/>
  <cols>
    <col min="1" max="1" width="4.7109375" style="0" customWidth="1"/>
    <col min="2" max="2" width="7.00390625" style="0" customWidth="1"/>
    <col min="3" max="3" width="11.28125" style="0" customWidth="1"/>
    <col min="4" max="4" width="13.57421875" style="0" customWidth="1"/>
    <col min="5" max="5" width="10.28125" style="0" customWidth="1"/>
    <col min="6" max="6" width="9.00390625" style="0" customWidth="1"/>
    <col min="7" max="8" width="10.57421875" style="0" customWidth="1"/>
    <col min="9" max="9" width="8.8515625" style="0" customWidth="1"/>
    <col min="10" max="10" width="7.57421875" style="0" customWidth="1"/>
    <col min="11" max="11" width="17.28125" style="0" customWidth="1"/>
    <col min="12" max="12" width="17.421875" style="0" customWidth="1"/>
    <col min="13" max="13" width="13.421875" style="0" customWidth="1"/>
    <col min="14" max="14" width="14.140625" style="0" customWidth="1"/>
    <col min="15" max="15" width="18.00390625" style="0" customWidth="1"/>
    <col min="16" max="16" width="19.7109375" style="0" customWidth="1"/>
  </cols>
  <sheetData>
    <row r="2" spans="1:17" ht="30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6" ht="27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s="2" customFormat="1" ht="100.5" customHeight="1" thickBot="1">
      <c r="B4" s="3" t="s">
        <v>24</v>
      </c>
      <c r="C4" s="4" t="s">
        <v>23</v>
      </c>
      <c r="D4" s="5" t="s">
        <v>22</v>
      </c>
      <c r="E4" s="6" t="s">
        <v>9</v>
      </c>
      <c r="F4" s="6" t="s">
        <v>10</v>
      </c>
      <c r="G4" s="6" t="s">
        <v>21</v>
      </c>
      <c r="H4" s="6" t="s">
        <v>36</v>
      </c>
      <c r="I4" s="6" t="s">
        <v>11</v>
      </c>
      <c r="J4" s="6" t="s">
        <v>26</v>
      </c>
      <c r="K4" s="6" t="s">
        <v>32</v>
      </c>
      <c r="L4" s="6" t="s">
        <v>33</v>
      </c>
      <c r="M4" s="6" t="s">
        <v>34</v>
      </c>
      <c r="N4" s="6" t="s">
        <v>35</v>
      </c>
      <c r="O4" s="6" t="s">
        <v>25</v>
      </c>
      <c r="P4" s="30" t="s">
        <v>31</v>
      </c>
    </row>
    <row r="5" spans="2:16" s="1" customFormat="1" ht="33.75" customHeight="1">
      <c r="B5" s="45">
        <v>1</v>
      </c>
      <c r="C5" s="7" t="s">
        <v>2</v>
      </c>
      <c r="D5" s="8" t="s">
        <v>0</v>
      </c>
      <c r="E5" s="9">
        <v>58.95</v>
      </c>
      <c r="F5" s="10"/>
      <c r="G5" s="9">
        <f>ROUND((+E5+F5),1)</f>
        <v>59</v>
      </c>
      <c r="H5" s="57"/>
      <c r="I5" s="10"/>
      <c r="J5" s="11">
        <v>0.21</v>
      </c>
      <c r="K5" s="49">
        <v>29000</v>
      </c>
      <c r="L5" s="49">
        <f>+K5*(1+J5)</f>
        <v>35090</v>
      </c>
      <c r="M5" s="12"/>
      <c r="N5" s="12"/>
      <c r="O5" s="53">
        <f aca="true" t="shared" si="0" ref="O5:O16">+(E5+F5)*K5+I5*M5</f>
        <v>1709550</v>
      </c>
      <c r="P5" s="35" t="s">
        <v>30</v>
      </c>
    </row>
    <row r="6" spans="2:16" s="2" customFormat="1" ht="33.75" customHeight="1">
      <c r="B6" s="46">
        <v>1</v>
      </c>
      <c r="C6" s="13" t="s">
        <v>3</v>
      </c>
      <c r="D6" s="14" t="s">
        <v>0</v>
      </c>
      <c r="E6" s="15">
        <v>96.63</v>
      </c>
      <c r="F6" s="16"/>
      <c r="G6" s="17">
        <f aca="true" t="shared" si="1" ref="G6:G16">ROUND((+E6+F6),1)</f>
        <v>96.6</v>
      </c>
      <c r="H6" s="58"/>
      <c r="I6" s="16"/>
      <c r="J6" s="18">
        <v>0.21</v>
      </c>
      <c r="K6" s="41">
        <v>28400</v>
      </c>
      <c r="L6" s="41">
        <f>+K6*(1+J6)</f>
        <v>34364</v>
      </c>
      <c r="M6" s="19"/>
      <c r="N6" s="19"/>
      <c r="O6" s="31">
        <f t="shared" si="0"/>
        <v>2744292</v>
      </c>
      <c r="P6" s="32">
        <f>ROUND(+O6*(1+J6),-1)</f>
        <v>3320590</v>
      </c>
    </row>
    <row r="7" spans="2:16" s="2" customFormat="1" ht="33.75" customHeight="1">
      <c r="B7" s="46">
        <v>2</v>
      </c>
      <c r="C7" s="13" t="s">
        <v>12</v>
      </c>
      <c r="D7" s="14" t="s">
        <v>0</v>
      </c>
      <c r="E7" s="15">
        <v>105.94</v>
      </c>
      <c r="F7" s="16"/>
      <c r="G7" s="17">
        <f t="shared" si="1"/>
        <v>105.9</v>
      </c>
      <c r="H7" s="58"/>
      <c r="I7" s="16">
        <v>6.75</v>
      </c>
      <c r="J7" s="18">
        <v>0.21</v>
      </c>
      <c r="K7" s="41">
        <v>26700</v>
      </c>
      <c r="L7" s="41">
        <f>+K7*(1+J7)</f>
        <v>32307</v>
      </c>
      <c r="M7" s="41">
        <v>12396</v>
      </c>
      <c r="N7" s="41">
        <f>+M7*(1+J7)+1</f>
        <v>15000.16</v>
      </c>
      <c r="O7" s="31">
        <f t="shared" si="0"/>
        <v>2912271</v>
      </c>
      <c r="P7" s="32">
        <f>ROUND(+O7*(1+J7),-1)</f>
        <v>3523850</v>
      </c>
    </row>
    <row r="8" spans="2:16" s="1" customFormat="1" ht="33.75" customHeight="1">
      <c r="B8" s="46">
        <v>2</v>
      </c>
      <c r="C8" s="13" t="s">
        <v>13</v>
      </c>
      <c r="D8" s="14" t="s">
        <v>0</v>
      </c>
      <c r="E8" s="15">
        <v>74.47</v>
      </c>
      <c r="F8" s="16">
        <v>2.5</v>
      </c>
      <c r="G8" s="17">
        <f t="shared" si="1"/>
        <v>77</v>
      </c>
      <c r="H8" s="58">
        <v>5</v>
      </c>
      <c r="I8" s="16">
        <v>6.75</v>
      </c>
      <c r="J8" s="18">
        <v>0.21</v>
      </c>
      <c r="K8" s="50">
        <v>29300</v>
      </c>
      <c r="L8" s="50">
        <f aca="true" t="shared" si="2" ref="L8:L16">+K8*(1+J8)</f>
        <v>35453</v>
      </c>
      <c r="M8" s="50">
        <v>12396</v>
      </c>
      <c r="N8" s="50">
        <f>+M8*(1+J8)+1</f>
        <v>15000.16</v>
      </c>
      <c r="O8" s="53">
        <f t="shared" si="0"/>
        <v>2338894</v>
      </c>
      <c r="P8" s="36" t="s">
        <v>30</v>
      </c>
    </row>
    <row r="9" spans="2:16" s="2" customFormat="1" ht="33.75" customHeight="1">
      <c r="B9" s="46">
        <v>2</v>
      </c>
      <c r="C9" s="13" t="s">
        <v>14</v>
      </c>
      <c r="D9" s="14" t="s">
        <v>0</v>
      </c>
      <c r="E9" s="15">
        <v>46.57</v>
      </c>
      <c r="F9" s="16"/>
      <c r="G9" s="17">
        <f t="shared" si="1"/>
        <v>46.6</v>
      </c>
      <c r="H9" s="58"/>
      <c r="I9" s="16"/>
      <c r="J9" s="18">
        <v>0.21</v>
      </c>
      <c r="K9" s="41">
        <v>27800</v>
      </c>
      <c r="L9" s="41">
        <f t="shared" si="2"/>
        <v>33638</v>
      </c>
      <c r="M9" s="41"/>
      <c r="N9" s="41"/>
      <c r="O9" s="31">
        <f t="shared" si="0"/>
        <v>1294646</v>
      </c>
      <c r="P9" s="32">
        <f>ROUND(+O9*(1+J9),-1)</f>
        <v>1566520</v>
      </c>
    </row>
    <row r="10" spans="2:16" s="1" customFormat="1" ht="33.75" customHeight="1">
      <c r="B10" s="46">
        <v>3</v>
      </c>
      <c r="C10" s="13" t="s">
        <v>15</v>
      </c>
      <c r="D10" s="14" t="s">
        <v>27</v>
      </c>
      <c r="E10" s="15">
        <v>59.04</v>
      </c>
      <c r="F10" s="16"/>
      <c r="G10" s="17">
        <f t="shared" si="1"/>
        <v>59</v>
      </c>
      <c r="H10" s="58"/>
      <c r="I10" s="16"/>
      <c r="J10" s="18">
        <v>0.15</v>
      </c>
      <c r="K10" s="51">
        <v>28834</v>
      </c>
      <c r="L10" s="50">
        <f t="shared" si="2"/>
        <v>33159.1</v>
      </c>
      <c r="M10" s="50"/>
      <c r="N10" s="50"/>
      <c r="O10" s="53">
        <f t="shared" si="0"/>
        <v>1702359.3599999999</v>
      </c>
      <c r="P10" s="36" t="s">
        <v>30</v>
      </c>
    </row>
    <row r="11" spans="2:16" s="1" customFormat="1" ht="33.75" customHeight="1">
      <c r="B11" s="46">
        <v>3</v>
      </c>
      <c r="C11" s="13" t="s">
        <v>16</v>
      </c>
      <c r="D11" s="14" t="s">
        <v>28</v>
      </c>
      <c r="E11" s="15">
        <v>40.47</v>
      </c>
      <c r="F11" s="16">
        <v>1.35</v>
      </c>
      <c r="G11" s="17">
        <f t="shared" si="1"/>
        <v>41.8</v>
      </c>
      <c r="H11" s="58">
        <v>2</v>
      </c>
      <c r="I11" s="16">
        <v>6.75</v>
      </c>
      <c r="J11" s="18">
        <v>0.15</v>
      </c>
      <c r="K11" s="51">
        <f>31305-723.09</f>
        <v>30581.91</v>
      </c>
      <c r="L11" s="50">
        <f>+K11*(1+J11)-1</f>
        <v>35168.1965</v>
      </c>
      <c r="M11" s="50">
        <v>13045</v>
      </c>
      <c r="N11" s="50">
        <f>+M11*(1+J11)-2</f>
        <v>14999.749999999998</v>
      </c>
      <c r="O11" s="53">
        <f t="shared" si="0"/>
        <v>1366989.2262</v>
      </c>
      <c r="P11" s="36" t="s">
        <v>30</v>
      </c>
    </row>
    <row r="12" spans="2:16" s="1" customFormat="1" ht="33.75" customHeight="1">
      <c r="B12" s="46">
        <v>3</v>
      </c>
      <c r="C12" s="13" t="s">
        <v>17</v>
      </c>
      <c r="D12" s="14" t="s">
        <v>29</v>
      </c>
      <c r="E12" s="15">
        <v>65.61</v>
      </c>
      <c r="F12" s="16"/>
      <c r="G12" s="17">
        <f t="shared" si="1"/>
        <v>65.6</v>
      </c>
      <c r="H12" s="58"/>
      <c r="I12" s="16">
        <v>6.75</v>
      </c>
      <c r="J12" s="18">
        <v>0.15</v>
      </c>
      <c r="K12" s="51">
        <v>30000</v>
      </c>
      <c r="L12" s="50">
        <f>+K12*(1+J12)-1</f>
        <v>34499</v>
      </c>
      <c r="M12" s="50">
        <v>13045</v>
      </c>
      <c r="N12" s="50">
        <f>+M12*(1+J12)-2</f>
        <v>14999.749999999998</v>
      </c>
      <c r="O12" s="53">
        <f t="shared" si="0"/>
        <v>2056353.75</v>
      </c>
      <c r="P12" s="36" t="s">
        <v>30</v>
      </c>
    </row>
    <row r="13" spans="2:16" s="1" customFormat="1" ht="33.75" customHeight="1">
      <c r="B13" s="46">
        <v>3</v>
      </c>
      <c r="C13" s="13" t="s">
        <v>4</v>
      </c>
      <c r="D13" s="14" t="s">
        <v>27</v>
      </c>
      <c r="E13" s="15">
        <v>54.66</v>
      </c>
      <c r="F13" s="16">
        <v>2.5</v>
      </c>
      <c r="G13" s="17">
        <f t="shared" si="1"/>
        <v>57.2</v>
      </c>
      <c r="H13" s="58">
        <v>4</v>
      </c>
      <c r="I13" s="16"/>
      <c r="J13" s="18">
        <v>0.15</v>
      </c>
      <c r="K13" s="51">
        <v>30435</v>
      </c>
      <c r="L13" s="50">
        <f t="shared" si="2"/>
        <v>35000.25</v>
      </c>
      <c r="M13" s="52"/>
      <c r="N13" s="52"/>
      <c r="O13" s="53">
        <f t="shared" si="0"/>
        <v>1739664.5999999999</v>
      </c>
      <c r="P13" s="36" t="s">
        <v>30</v>
      </c>
    </row>
    <row r="14" spans="2:16" s="2" customFormat="1" ht="33.75" customHeight="1">
      <c r="B14" s="46">
        <v>4</v>
      </c>
      <c r="C14" s="13" t="s">
        <v>5</v>
      </c>
      <c r="D14" s="14" t="s">
        <v>29</v>
      </c>
      <c r="E14" s="15">
        <v>105.91</v>
      </c>
      <c r="F14" s="16"/>
      <c r="G14" s="17">
        <f t="shared" si="1"/>
        <v>105.9</v>
      </c>
      <c r="H14" s="58"/>
      <c r="I14" s="16"/>
      <c r="J14" s="18">
        <v>0.15</v>
      </c>
      <c r="K14" s="42">
        <v>25900</v>
      </c>
      <c r="L14" s="41">
        <f t="shared" si="2"/>
        <v>29784.999999999996</v>
      </c>
      <c r="M14" s="19"/>
      <c r="N14" s="19"/>
      <c r="O14" s="31">
        <f t="shared" si="0"/>
        <v>2743069</v>
      </c>
      <c r="P14" s="32">
        <f>ROUND(+O14*(1+J14),-1)</f>
        <v>3154530</v>
      </c>
    </row>
    <row r="15" spans="2:16" s="2" customFormat="1" ht="33.75" customHeight="1">
      <c r="B15" s="46">
        <v>4</v>
      </c>
      <c r="C15" s="13" t="s">
        <v>6</v>
      </c>
      <c r="D15" s="14" t="s">
        <v>27</v>
      </c>
      <c r="E15" s="15">
        <v>74.51</v>
      </c>
      <c r="F15" s="16">
        <v>1.36</v>
      </c>
      <c r="G15" s="17">
        <f t="shared" si="1"/>
        <v>75.9</v>
      </c>
      <c r="H15" s="58">
        <v>1</v>
      </c>
      <c r="I15" s="16"/>
      <c r="J15" s="18">
        <v>0.15</v>
      </c>
      <c r="K15" s="42">
        <v>26600</v>
      </c>
      <c r="L15" s="41">
        <f>+K15*(1+J15)+1</f>
        <v>30590.999999999996</v>
      </c>
      <c r="M15" s="19"/>
      <c r="N15" s="19"/>
      <c r="O15" s="31">
        <f t="shared" si="0"/>
        <v>2018142.0000000002</v>
      </c>
      <c r="P15" s="32">
        <f>ROUND(+O15*(1+J15),-1)</f>
        <v>2320860</v>
      </c>
    </row>
    <row r="16" spans="2:16" s="2" customFormat="1" ht="33.75" customHeight="1" thickBot="1">
      <c r="B16" s="47">
        <v>4</v>
      </c>
      <c r="C16" s="20" t="s">
        <v>7</v>
      </c>
      <c r="D16" s="21" t="s">
        <v>27</v>
      </c>
      <c r="E16" s="22">
        <v>46.58</v>
      </c>
      <c r="F16" s="23">
        <v>1.35</v>
      </c>
      <c r="G16" s="22">
        <f t="shared" si="1"/>
        <v>47.9</v>
      </c>
      <c r="H16" s="59">
        <v>3</v>
      </c>
      <c r="I16" s="23"/>
      <c r="J16" s="24">
        <v>0.15</v>
      </c>
      <c r="K16" s="43">
        <v>27200</v>
      </c>
      <c r="L16" s="43">
        <f t="shared" si="2"/>
        <v>31279.999999999996</v>
      </c>
      <c r="M16" s="25"/>
      <c r="N16" s="25"/>
      <c r="O16" s="33">
        <f t="shared" si="0"/>
        <v>1303696</v>
      </c>
      <c r="P16" s="34">
        <f>ROUND(+O16*(1+J16),-1)</f>
        <v>1499250</v>
      </c>
    </row>
    <row r="17" spans="2:16" s="1" customFormat="1" ht="33.75" customHeight="1">
      <c r="B17" s="48">
        <v>1</v>
      </c>
      <c r="C17" s="26" t="s">
        <v>18</v>
      </c>
      <c r="D17" s="27" t="s">
        <v>8</v>
      </c>
      <c r="E17" s="17">
        <f>16.74+0.94</f>
        <v>17.68</v>
      </c>
      <c r="F17" s="28" t="s">
        <v>17</v>
      </c>
      <c r="G17" s="17">
        <f>ROUND(E17,1)</f>
        <v>17.7</v>
      </c>
      <c r="H17" s="17"/>
      <c r="I17" s="28"/>
      <c r="J17" s="18">
        <v>0.21</v>
      </c>
      <c r="K17" s="50">
        <v>7405</v>
      </c>
      <c r="L17" s="50">
        <f>+K17*(1+J17)</f>
        <v>8960.05</v>
      </c>
      <c r="M17" s="19"/>
      <c r="N17" s="19"/>
      <c r="O17" s="54">
        <f>+E17*K17</f>
        <v>130920.4</v>
      </c>
      <c r="P17" s="36" t="s">
        <v>30</v>
      </c>
    </row>
    <row r="18" spans="2:16" s="1" customFormat="1" ht="33.75" customHeight="1">
      <c r="B18" s="46">
        <v>1</v>
      </c>
      <c r="C18" s="13" t="s">
        <v>19</v>
      </c>
      <c r="D18" s="14" t="s">
        <v>8</v>
      </c>
      <c r="E18" s="15">
        <v>16.74</v>
      </c>
      <c r="F18" s="16" t="s">
        <v>5</v>
      </c>
      <c r="G18" s="17">
        <f>ROUND(E18,1)</f>
        <v>16.7</v>
      </c>
      <c r="H18" s="17"/>
      <c r="I18" s="16"/>
      <c r="J18" s="18">
        <v>0.21</v>
      </c>
      <c r="K18" s="50">
        <v>9873.9</v>
      </c>
      <c r="L18" s="50">
        <f>+K18*(1+J18)</f>
        <v>11947.419</v>
      </c>
      <c r="M18" s="19"/>
      <c r="N18" s="19"/>
      <c r="O18" s="56">
        <f>+E18*K18</f>
        <v>165289.08599999998</v>
      </c>
      <c r="P18" s="36" t="s">
        <v>30</v>
      </c>
    </row>
    <row r="19" spans="2:16" s="2" customFormat="1" ht="33.75" customHeight="1" thickBot="1">
      <c r="B19" s="47">
        <v>1</v>
      </c>
      <c r="C19" s="20" t="s">
        <v>20</v>
      </c>
      <c r="D19" s="21" t="s">
        <v>8</v>
      </c>
      <c r="E19" s="22">
        <v>16.74</v>
      </c>
      <c r="F19" s="23" t="s">
        <v>6</v>
      </c>
      <c r="G19" s="37">
        <f>ROUND(E19,1)</f>
        <v>16.7</v>
      </c>
      <c r="H19" s="37"/>
      <c r="I19" s="23"/>
      <c r="J19" s="38">
        <v>0.21</v>
      </c>
      <c r="K19" s="44">
        <v>9873.9</v>
      </c>
      <c r="L19" s="44">
        <f>+K19*(1+J19)</f>
        <v>11947.419</v>
      </c>
      <c r="M19" s="39"/>
      <c r="N19" s="39"/>
      <c r="O19" s="55">
        <f>+E19*K19</f>
        <v>165289.08599999998</v>
      </c>
      <c r="P19" s="40">
        <f>+O19*(1+J19)</f>
        <v>199999.79406</v>
      </c>
    </row>
  </sheetData>
  <sheetProtection/>
  <mergeCells count="1">
    <mergeCell ref="A2:Q2"/>
  </mergeCells>
  <printOptions/>
  <pageMargins left="0.77" right="0.39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Realitní kancelář PUBEC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Dánová</dc:creator>
  <cp:keywords/>
  <dc:description/>
  <cp:lastModifiedBy>Jana</cp:lastModifiedBy>
  <cp:lastPrinted>2015-12-06T19:06:13Z</cp:lastPrinted>
  <dcterms:created xsi:type="dcterms:W3CDTF">2013-04-15T15:20:26Z</dcterms:created>
  <dcterms:modified xsi:type="dcterms:W3CDTF">2015-12-13T09:41:14Z</dcterms:modified>
  <cp:category/>
  <cp:version/>
  <cp:contentType/>
  <cp:contentStatus/>
</cp:coreProperties>
</file>